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180" windowHeight="10875"/>
  </bookViews>
  <sheets>
    <sheet name="Resultat" sheetId="1" r:id="rId1"/>
    <sheet name="Grunnlag" sheetId="2" r:id="rId2"/>
  </sheets>
  <definedNames>
    <definedName name="_xlnm.Print_Area" localSheetId="0">Resultat!$A$1:$F$65</definedName>
  </definedNames>
  <calcPr calcId="145621"/>
</workbook>
</file>

<file path=xl/calcChain.xml><?xml version="1.0" encoding="utf-8"?>
<calcChain xmlns="http://schemas.openxmlformats.org/spreadsheetml/2006/main">
  <c r="D37" i="1" l="1"/>
  <c r="C5" i="1" l="1"/>
  <c r="D5" i="1"/>
  <c r="E5" i="1"/>
  <c r="C14" i="1" l="1"/>
  <c r="D14" i="1"/>
  <c r="E14" i="1"/>
  <c r="B14" i="1"/>
  <c r="E28" i="1"/>
  <c r="C33" i="1"/>
  <c r="D25" i="1"/>
  <c r="E19" i="1"/>
  <c r="B19" i="1"/>
  <c r="B33" i="1"/>
  <c r="B25" i="1"/>
  <c r="E25" i="1"/>
  <c r="E33" i="1"/>
  <c r="E37" i="1"/>
  <c r="E44" i="1"/>
  <c r="E50" i="1"/>
  <c r="E59" i="1"/>
  <c r="D59" i="1"/>
  <c r="D50" i="1"/>
  <c r="D44" i="1"/>
  <c r="D33" i="1"/>
  <c r="D28" i="1"/>
  <c r="D19" i="1"/>
  <c r="B50" i="1"/>
  <c r="B28" i="1"/>
  <c r="B37" i="1"/>
  <c r="B44" i="1"/>
  <c r="C50" i="1"/>
  <c r="C19" i="1"/>
  <c r="C25" i="1"/>
  <c r="C28" i="1"/>
  <c r="C37" i="1"/>
  <c r="C52" i="1" s="1"/>
  <c r="C44" i="1"/>
  <c r="B59" i="1"/>
  <c r="C59" i="1"/>
  <c r="D52" i="1" l="1"/>
  <c r="B52" i="1"/>
  <c r="E52" i="1"/>
  <c r="D22" i="1"/>
  <c r="D54" i="1" s="1"/>
  <c r="D63" i="1" s="1"/>
  <c r="E22" i="1"/>
  <c r="E54" i="1" s="1"/>
  <c r="E63" i="1" s="1"/>
  <c r="B22" i="1"/>
  <c r="B54" i="1" s="1"/>
  <c r="B63" i="1" s="1"/>
  <c r="C22" i="1"/>
  <c r="C54" i="1" s="1"/>
  <c r="C63" i="1" s="1"/>
</calcChain>
</file>

<file path=xl/sharedStrings.xml><?xml version="1.0" encoding="utf-8"?>
<sst xmlns="http://schemas.openxmlformats.org/spreadsheetml/2006/main" count="88" uniqueCount="64">
  <si>
    <t>Tekst</t>
  </si>
  <si>
    <t>Inntekt Seriemesterskapet</t>
  </si>
  <si>
    <t>Inntekt NM lag</t>
  </si>
  <si>
    <t>Sum Driftsinntekter</t>
  </si>
  <si>
    <t>Annonseinntekt Norsk Bridge</t>
  </si>
  <si>
    <t>Diverse inntekter</t>
  </si>
  <si>
    <t>Sum annen inntekt</t>
  </si>
  <si>
    <t>Totale Inntekter NBF</t>
  </si>
  <si>
    <t>Sum lønn og godtgjørelser</t>
  </si>
  <si>
    <t>Sum Fremmed ytelser</t>
  </si>
  <si>
    <t>Kontorkostnader</t>
  </si>
  <si>
    <t>Kostnader styremøter</t>
  </si>
  <si>
    <t>Sum kostnader styre/utvalg</t>
  </si>
  <si>
    <t>Rekruttering</t>
  </si>
  <si>
    <t>Sum andre kostnader</t>
  </si>
  <si>
    <t>Resultat før finansposter</t>
  </si>
  <si>
    <t>Finansinntekter</t>
  </si>
  <si>
    <t>Resultat etter finansposter</t>
  </si>
  <si>
    <t>Inntekt diverse turneringer</t>
  </si>
  <si>
    <t>Kontingent EBL, WBF, NBU</t>
  </si>
  <si>
    <t>Sum Internasjonal representasjon</t>
  </si>
  <si>
    <t>Norsk Bridgeforbund</t>
  </si>
  <si>
    <t>Inntekt Bedriftsmesterskapet</t>
  </si>
  <si>
    <t>Mva kompensasjon</t>
  </si>
  <si>
    <t>Norsk Bridge</t>
  </si>
  <si>
    <t>Inntekter salg bridgemateriell (netto)</t>
  </si>
  <si>
    <t>Medlemskontingent og lisens</t>
  </si>
  <si>
    <t>Lønnsrelaterte kostnader</t>
  </si>
  <si>
    <t>Arrangementskostnader SM</t>
  </si>
  <si>
    <t>Arrangementskostnader NM klubber</t>
  </si>
  <si>
    <t>Sum turneringskostnader</t>
  </si>
  <si>
    <t>Internasjonal representasjon</t>
  </si>
  <si>
    <t>Behov for budsjettreduksjoner / økte inntekter</t>
  </si>
  <si>
    <t>Arrangementskostnader annet</t>
  </si>
  <si>
    <t>Antall betalende per år</t>
  </si>
  <si>
    <t>Standard medlem</t>
  </si>
  <si>
    <t>Junior og rekruttmedlem</t>
  </si>
  <si>
    <t>Lisens</t>
  </si>
  <si>
    <t>Kontingentsats per år</t>
  </si>
  <si>
    <t>Klubbmedlemskap</t>
  </si>
  <si>
    <t>Serviceavgifter</t>
  </si>
  <si>
    <t>Turneringer med klubbpoeng</t>
  </si>
  <si>
    <t>Turneringer med forbundspoeng</t>
  </si>
  <si>
    <t>Inntekt Norsk Bridgefestival+Marit Sveaas</t>
  </si>
  <si>
    <t xml:space="preserve">Serviceavgift </t>
  </si>
  <si>
    <t>Inntekt Bridge for Alle</t>
  </si>
  <si>
    <t>Kompensasjon lotteriinntekter</t>
  </si>
  <si>
    <t>Styrehonorar/møtegodtgjørelse</t>
  </si>
  <si>
    <t>Inntekt NM Par</t>
  </si>
  <si>
    <t>Totale kostnader NBF</t>
  </si>
  <si>
    <t>Flere av tallene er basert på grunnlaget i eget ark</t>
  </si>
  <si>
    <t>Kostnader bridgeting/kretsledermøte/org.dager osv</t>
  </si>
  <si>
    <t>Sum finansposter/ekstern støtte</t>
  </si>
  <si>
    <t>40 (+20)</t>
  </si>
  <si>
    <t>Fast årsverk</t>
  </si>
  <si>
    <t>4 årsverk</t>
  </si>
  <si>
    <t>100.000</t>
  </si>
  <si>
    <t>Junior- og I-medlem</t>
  </si>
  <si>
    <t>40 (+20…)</t>
  </si>
  <si>
    <t>4,2 årsverk</t>
  </si>
  <si>
    <t>4,5 årsverk</t>
  </si>
  <si>
    <t>Div Fremmed ytelser*</t>
  </si>
  <si>
    <t>* Diverse fremmedytelser er i hovedsak kostnader knyttet til regnskap, revisjon og IT</t>
  </si>
  <si>
    <t>Økonomiplan 2016-2019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</si>
</sst>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i/>
      <sz val="10"/>
      <name val="Arial"/>
      <family val="2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8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1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21" borderId="0" applyNumberFormat="0" applyBorder="0" applyAlignment="0" applyProtection="0"/>
  </cellStyleXfs>
  <cellXfs count="38">
    <xf numFmtId="0" fontId="0" fillId="0" borderId="0" xfId="0"/>
    <xf numFmtId="0" fontId="4" fillId="2" borderId="0" xfId="0" applyFont="1" applyFill="1"/>
    <xf numFmtId="0" fontId="0" fillId="2" borderId="0" xfId="0" applyFill="1"/>
    <xf numFmtId="0" fontId="4" fillId="2" borderId="1" xfId="0" applyFont="1" applyFill="1" applyBorder="1"/>
    <xf numFmtId="0" fontId="5" fillId="2" borderId="1" xfId="0" applyFont="1" applyFill="1" applyBorder="1"/>
    <xf numFmtId="0" fontId="4" fillId="2" borderId="0" xfId="0" applyFont="1" applyFill="1" applyBorder="1"/>
    <xf numFmtId="0" fontId="4" fillId="2" borderId="2" xfId="0" applyFont="1" applyFill="1" applyBorder="1"/>
    <xf numFmtId="0" fontId="5" fillId="2" borderId="3" xfId="0" applyFont="1" applyFill="1" applyBorder="1"/>
    <xf numFmtId="0" fontId="5" fillId="0" borderId="0" xfId="0" applyFont="1"/>
    <xf numFmtId="0" fontId="0" fillId="0" borderId="0" xfId="0" applyFill="1"/>
    <xf numFmtId="3" fontId="0" fillId="0" borderId="0" xfId="0" applyNumberFormat="1" applyFill="1"/>
    <xf numFmtId="0" fontId="4" fillId="0" borderId="2" xfId="0" applyFont="1" applyFill="1" applyBorder="1" applyAlignment="1">
      <alignment horizontal="center"/>
    </xf>
    <xf numFmtId="3" fontId="4" fillId="0" borderId="1" xfId="0" applyNumberFormat="1" applyFont="1" applyFill="1" applyBorder="1"/>
    <xf numFmtId="3" fontId="4" fillId="0" borderId="0" xfId="0" applyNumberFormat="1" applyFont="1" applyFill="1"/>
    <xf numFmtId="3" fontId="5" fillId="0" borderId="1" xfId="0" applyNumberFormat="1" applyFont="1" applyFill="1" applyBorder="1"/>
    <xf numFmtId="3" fontId="5" fillId="0" borderId="3" xfId="0" applyNumberFormat="1" applyFont="1" applyFill="1" applyBorder="1"/>
    <xf numFmtId="164" fontId="6" fillId="0" borderId="0" xfId="1" applyFont="1"/>
    <xf numFmtId="0" fontId="7" fillId="2" borderId="0" xfId="0" applyFont="1" applyFill="1"/>
    <xf numFmtId="3" fontId="4" fillId="0" borderId="0" xfId="0" applyNumberFormat="1" applyFont="1" applyFill="1" applyBorder="1"/>
    <xf numFmtId="0" fontId="4" fillId="3" borderId="0" xfId="0" applyFont="1" applyFill="1" applyBorder="1" applyAlignment="1">
      <alignment wrapText="1"/>
    </xf>
    <xf numFmtId="3" fontId="4" fillId="3" borderId="0" xfId="0" applyNumberFormat="1" applyFont="1" applyFill="1" applyBorder="1"/>
    <xf numFmtId="0" fontId="2" fillId="0" borderId="2" xfId="2" applyBorder="1"/>
    <xf numFmtId="0" fontId="8" fillId="0" borderId="2" xfId="2" applyFont="1" applyBorder="1"/>
    <xf numFmtId="0" fontId="3" fillId="2" borderId="0" xfId="0" applyFont="1" applyFill="1"/>
    <xf numFmtId="0" fontId="3" fillId="0" borderId="0" xfId="0" applyFont="1"/>
    <xf numFmtId="0" fontId="9" fillId="2" borderId="0" xfId="0" applyFont="1" applyFill="1" applyBorder="1"/>
    <xf numFmtId="0" fontId="10" fillId="0" borderId="0" xfId="0" applyFont="1" applyFill="1"/>
    <xf numFmtId="0" fontId="0" fillId="0" borderId="0" xfId="0" quotePrefix="1"/>
    <xf numFmtId="0" fontId="1" fillId="0" borderId="2" xfId="2" applyFont="1" applyBorder="1"/>
    <xf numFmtId="0" fontId="1" fillId="0" borderId="2" xfId="2" applyFont="1" applyBorder="1" applyAlignment="1">
      <alignment horizontal="right"/>
    </xf>
    <xf numFmtId="0" fontId="12" fillId="0" borderId="0" xfId="0" applyFont="1"/>
    <xf numFmtId="0" fontId="14" fillId="0" borderId="2" xfId="0" applyFont="1" applyBorder="1"/>
    <xf numFmtId="0" fontId="13" fillId="0" borderId="2" xfId="0" applyFont="1" applyBorder="1"/>
    <xf numFmtId="0" fontId="0" fillId="0" borderId="2" xfId="0" applyBorder="1"/>
    <xf numFmtId="0" fontId="3" fillId="0" borderId="2" xfId="0" applyFont="1" applyBorder="1" applyAlignment="1">
      <alignment horizontal="right"/>
    </xf>
    <xf numFmtId="0" fontId="13" fillId="0" borderId="0" xfId="0" applyFont="1" applyBorder="1"/>
    <xf numFmtId="0" fontId="0" fillId="0" borderId="0" xfId="0" applyBorder="1"/>
    <xf numFmtId="0" fontId="15" fillId="0" borderId="0" xfId="0" applyFont="1"/>
  </cellXfs>
  <cellStyles count="21">
    <cellStyle name="20 % - uthevingsfarge 1" xfId="3"/>
    <cellStyle name="20 % - uthevingsfarge 2" xfId="4"/>
    <cellStyle name="20 % - uthevingsfarge 3" xfId="5"/>
    <cellStyle name="20 % - uthevingsfarge 4" xfId="6"/>
    <cellStyle name="20 % - uthevingsfarge 5" xfId="7"/>
    <cellStyle name="20 % - uthevingsfarge 6" xfId="8"/>
    <cellStyle name="40 % - uthevingsfarge 1" xfId="9"/>
    <cellStyle name="40 % - uthevingsfarge 2" xfId="10"/>
    <cellStyle name="40 % - uthevingsfarge 3" xfId="11"/>
    <cellStyle name="40 % - uthevingsfarge 4" xfId="12"/>
    <cellStyle name="40 % - uthevingsfarge 5" xfId="13"/>
    <cellStyle name="40 % - uthevingsfarge 6" xfId="14"/>
    <cellStyle name="60 % - uthevingsfarge 1" xfId="15"/>
    <cellStyle name="60 % - uthevingsfarge 2" xfId="16"/>
    <cellStyle name="60 % - uthevingsfarge 3" xfId="17"/>
    <cellStyle name="60 % - uthevingsfarge 4" xfId="18"/>
    <cellStyle name="60 % - uthevingsfarge 5" xfId="19"/>
    <cellStyle name="60 % - uthevingsfarge 6" xfId="20"/>
    <cellStyle name="K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0</xdr:rowOff>
    </xdr:from>
    <xdr:to>
      <xdr:col>5</xdr:col>
      <xdr:colOff>723900</xdr:colOff>
      <xdr:row>5</xdr:row>
      <xdr:rowOff>76200</xdr:rowOff>
    </xdr:to>
    <xdr:pic>
      <xdr:nvPicPr>
        <xdr:cNvPr id="1033" name="Bilde 2" descr="nbf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7350" y="0"/>
          <a:ext cx="6572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tabSelected="1" workbookViewId="0">
      <pane ySplit="4" topLeftCell="A28" activePane="bottomLeft" state="frozen"/>
      <selection pane="bottomLeft" sqref="A1:F65"/>
    </sheetView>
  </sheetViews>
  <sheetFormatPr baseColWidth="10" defaultRowHeight="12.75" x14ac:dyDescent="0.2"/>
  <cols>
    <col min="1" max="1" width="35.85546875" customWidth="1"/>
    <col min="2" max="3" width="11.28515625" style="9" bestFit="1" customWidth="1"/>
    <col min="4" max="5" width="11.28515625" bestFit="1" customWidth="1"/>
  </cols>
  <sheetData>
    <row r="1" spans="1:5" ht="15" x14ac:dyDescent="0.25">
      <c r="A1" s="8" t="s">
        <v>21</v>
      </c>
      <c r="B1" s="26" t="s">
        <v>50</v>
      </c>
    </row>
    <row r="2" spans="1:5" ht="15" x14ac:dyDescent="0.25">
      <c r="A2" s="8" t="s">
        <v>63</v>
      </c>
    </row>
    <row r="3" spans="1:5" ht="18" x14ac:dyDescent="0.25">
      <c r="A3" s="16"/>
    </row>
    <row r="4" spans="1:5" x14ac:dyDescent="0.2">
      <c r="A4" s="6" t="s">
        <v>0</v>
      </c>
      <c r="B4" s="11">
        <v>2016</v>
      </c>
      <c r="C4" s="11">
        <v>2017</v>
      </c>
      <c r="D4" s="11">
        <v>2018</v>
      </c>
      <c r="E4" s="11">
        <v>2019</v>
      </c>
    </row>
    <row r="5" spans="1:5" x14ac:dyDescent="0.2">
      <c r="A5" s="2" t="s">
        <v>26</v>
      </c>
      <c r="B5" s="10">
        <v>2466000</v>
      </c>
      <c r="C5" s="10">
        <f>Grunnlag!D2*Grunnlag!D8+Grunnlag!D3*Grunnlag!D9+Grunnlag!D4*Grunnlag!D10+Grunnlag!D5*Grunnlag!D11</f>
        <v>2499000</v>
      </c>
      <c r="D5" s="10">
        <f>Grunnlag!E2*Grunnlag!E8+Grunnlag!E3*Grunnlag!E9+Grunnlag!E4*Grunnlag!E10+Grunnlag!E5*Grunnlag!E11</f>
        <v>2684000</v>
      </c>
      <c r="E5" s="10">
        <f>Grunnlag!F2*Grunnlag!F8+Grunnlag!F3*Grunnlag!F9+Grunnlag!F4*Grunnlag!F10+Grunnlag!F5*Grunnlag!F11</f>
        <v>2718000</v>
      </c>
    </row>
    <row r="6" spans="1:5" x14ac:dyDescent="0.2">
      <c r="A6" s="17" t="s">
        <v>1</v>
      </c>
      <c r="B6" s="10">
        <v>1500000</v>
      </c>
      <c r="C6" s="10">
        <v>1500000</v>
      </c>
      <c r="D6" s="10">
        <v>1500000</v>
      </c>
      <c r="E6" s="10">
        <v>1500000</v>
      </c>
    </row>
    <row r="7" spans="1:5" x14ac:dyDescent="0.2">
      <c r="A7" s="2" t="s">
        <v>2</v>
      </c>
      <c r="B7" s="10">
        <v>250000</v>
      </c>
      <c r="C7" s="10">
        <v>250000</v>
      </c>
      <c r="D7" s="10">
        <v>250000</v>
      </c>
      <c r="E7" s="10">
        <v>250000</v>
      </c>
    </row>
    <row r="8" spans="1:5" x14ac:dyDescent="0.2">
      <c r="A8" s="23" t="s">
        <v>48</v>
      </c>
      <c r="B8" s="10">
        <v>180000</v>
      </c>
      <c r="C8" s="10">
        <v>180000</v>
      </c>
      <c r="D8" s="10">
        <v>180000</v>
      </c>
      <c r="E8" s="10">
        <v>180000</v>
      </c>
    </row>
    <row r="9" spans="1:5" x14ac:dyDescent="0.2">
      <c r="A9" s="2" t="s">
        <v>22</v>
      </c>
      <c r="B9" s="10">
        <v>60000</v>
      </c>
      <c r="C9" s="10">
        <v>60000</v>
      </c>
      <c r="D9" s="10">
        <v>60000</v>
      </c>
      <c r="E9" s="10">
        <v>60000</v>
      </c>
    </row>
    <row r="10" spans="1:5" x14ac:dyDescent="0.2">
      <c r="A10" s="2" t="s">
        <v>18</v>
      </c>
      <c r="B10" s="10">
        <v>100000</v>
      </c>
      <c r="C10" s="10">
        <v>100000</v>
      </c>
      <c r="D10" s="10">
        <v>100000</v>
      </c>
      <c r="E10" s="10">
        <v>100000</v>
      </c>
    </row>
    <row r="11" spans="1:5" x14ac:dyDescent="0.2">
      <c r="A11" s="23" t="s">
        <v>43</v>
      </c>
      <c r="B11" s="10">
        <v>450000</v>
      </c>
      <c r="C11" s="10">
        <v>500000</v>
      </c>
      <c r="D11" s="10">
        <v>500000</v>
      </c>
      <c r="E11" s="10">
        <v>500000</v>
      </c>
    </row>
    <row r="12" spans="1:5" x14ac:dyDescent="0.2">
      <c r="A12" s="23" t="s">
        <v>45</v>
      </c>
      <c r="B12" s="10">
        <v>320000</v>
      </c>
      <c r="C12" s="10">
        <v>330000</v>
      </c>
      <c r="D12" s="10">
        <v>340000</v>
      </c>
      <c r="E12" s="10">
        <v>350000</v>
      </c>
    </row>
    <row r="13" spans="1:5" x14ac:dyDescent="0.2">
      <c r="A13" s="23" t="s">
        <v>44</v>
      </c>
      <c r="B13" s="10">
        <v>3050000</v>
      </c>
      <c r="C13" s="10">
        <v>3300000</v>
      </c>
      <c r="D13" s="10">
        <v>3800000</v>
      </c>
      <c r="E13" s="10">
        <v>3800000</v>
      </c>
    </row>
    <row r="14" spans="1:5" x14ac:dyDescent="0.2">
      <c r="A14" s="3" t="s">
        <v>3</v>
      </c>
      <c r="B14" s="12">
        <f t="shared" ref="B14:C14" si="0">SUM(B5:B13)</f>
        <v>8376000</v>
      </c>
      <c r="C14" s="12">
        <f t="shared" si="0"/>
        <v>8719000</v>
      </c>
      <c r="D14" s="12">
        <f>SUM(D5:D13)</f>
        <v>9414000</v>
      </c>
      <c r="E14" s="12">
        <f>SUM(E5:E13)</f>
        <v>9458000</v>
      </c>
    </row>
    <row r="15" spans="1:5" x14ac:dyDescent="0.2">
      <c r="A15" s="2"/>
      <c r="B15" s="10"/>
      <c r="C15" s="10"/>
      <c r="D15" s="10"/>
      <c r="E15" s="10"/>
    </row>
    <row r="16" spans="1:5" x14ac:dyDescent="0.2">
      <c r="A16" s="2" t="s">
        <v>4</v>
      </c>
      <c r="B16" s="10">
        <v>0</v>
      </c>
      <c r="C16" s="10">
        <v>0</v>
      </c>
      <c r="D16" s="10">
        <v>0</v>
      </c>
      <c r="E16" s="10">
        <v>0</v>
      </c>
    </row>
    <row r="17" spans="1:6" x14ac:dyDescent="0.2">
      <c r="A17" s="2" t="s">
        <v>5</v>
      </c>
      <c r="B17" s="10">
        <v>150000</v>
      </c>
      <c r="C17" s="10">
        <v>150000</v>
      </c>
      <c r="D17" s="10">
        <v>150000</v>
      </c>
      <c r="E17" s="10">
        <v>150000</v>
      </c>
      <c r="F17" s="24"/>
    </row>
    <row r="18" spans="1:6" x14ac:dyDescent="0.2">
      <c r="A18" s="2" t="s">
        <v>25</v>
      </c>
      <c r="B18" s="10">
        <v>250000</v>
      </c>
      <c r="C18" s="10">
        <v>300000</v>
      </c>
      <c r="D18" s="10">
        <v>300000</v>
      </c>
      <c r="E18" s="10">
        <v>300000</v>
      </c>
    </row>
    <row r="19" spans="1:6" x14ac:dyDescent="0.2">
      <c r="A19" s="3" t="s">
        <v>6</v>
      </c>
      <c r="B19" s="12">
        <f t="shared" ref="B19:C19" si="1">SUM(B16:B18)</f>
        <v>400000</v>
      </c>
      <c r="C19" s="12">
        <f t="shared" si="1"/>
        <v>450000</v>
      </c>
      <c r="D19" s="12">
        <f>SUM(D16:D18)</f>
        <v>450000</v>
      </c>
      <c r="E19" s="12">
        <f>SUM(E16:E18)</f>
        <v>450000</v>
      </c>
    </row>
    <row r="20" spans="1:6" x14ac:dyDescent="0.2">
      <c r="A20" s="2"/>
      <c r="B20" s="10"/>
      <c r="C20" s="10"/>
      <c r="D20" s="10"/>
      <c r="E20" s="10"/>
    </row>
    <row r="21" spans="1:6" x14ac:dyDescent="0.2">
      <c r="A21" s="2"/>
      <c r="B21" s="10"/>
      <c r="C21" s="10"/>
      <c r="D21" s="10"/>
      <c r="E21" s="10"/>
    </row>
    <row r="22" spans="1:6" ht="15" x14ac:dyDescent="0.25">
      <c r="A22" s="4" t="s">
        <v>7</v>
      </c>
      <c r="B22" s="14">
        <f t="shared" ref="B22:C22" si="2">+B14+B19</f>
        <v>8776000</v>
      </c>
      <c r="C22" s="14">
        <f t="shared" si="2"/>
        <v>9169000</v>
      </c>
      <c r="D22" s="14">
        <f>+D14+D19</f>
        <v>9864000</v>
      </c>
      <c r="E22" s="14">
        <f>+E14+E19</f>
        <v>9908000</v>
      </c>
    </row>
    <row r="23" spans="1:6" x14ac:dyDescent="0.2">
      <c r="A23" s="2"/>
      <c r="B23" s="10"/>
      <c r="C23" s="10"/>
      <c r="D23" s="10"/>
      <c r="E23" s="10"/>
    </row>
    <row r="24" spans="1:6" x14ac:dyDescent="0.2">
      <c r="A24" s="2" t="s">
        <v>27</v>
      </c>
      <c r="B24" s="10">
        <v>3700000</v>
      </c>
      <c r="C24" s="10">
        <v>3800000</v>
      </c>
      <c r="D24" s="10">
        <v>3900000</v>
      </c>
      <c r="E24" s="10">
        <v>4000000</v>
      </c>
    </row>
    <row r="25" spans="1:6" x14ac:dyDescent="0.2">
      <c r="A25" s="3" t="s">
        <v>8</v>
      </c>
      <c r="B25" s="12">
        <f t="shared" ref="B25:C25" si="3">SUM(B24)</f>
        <v>3700000</v>
      </c>
      <c r="C25" s="12">
        <f t="shared" si="3"/>
        <v>3800000</v>
      </c>
      <c r="D25" s="12">
        <f>SUM(D24)</f>
        <v>3900000</v>
      </c>
      <c r="E25" s="12">
        <f>SUM(E24)</f>
        <v>4000000</v>
      </c>
    </row>
    <row r="26" spans="1:6" x14ac:dyDescent="0.2">
      <c r="A26" s="2"/>
      <c r="B26" s="10"/>
      <c r="C26" s="10"/>
      <c r="D26" s="10"/>
      <c r="E26" s="10"/>
    </row>
    <row r="27" spans="1:6" x14ac:dyDescent="0.2">
      <c r="A27" s="23" t="s">
        <v>61</v>
      </c>
      <c r="B27" s="10">
        <v>1250000</v>
      </c>
      <c r="C27" s="10">
        <v>1250000</v>
      </c>
      <c r="D27" s="10">
        <v>1250000</v>
      </c>
      <c r="E27" s="10">
        <v>1250000</v>
      </c>
    </row>
    <row r="28" spans="1:6" x14ac:dyDescent="0.2">
      <c r="A28" s="3" t="s">
        <v>9</v>
      </c>
      <c r="B28" s="12">
        <f t="shared" ref="B28:C28" si="4">SUM(B27)</f>
        <v>1250000</v>
      </c>
      <c r="C28" s="12">
        <f t="shared" si="4"/>
        <v>1250000</v>
      </c>
      <c r="D28" s="12">
        <f>SUM(D27)</f>
        <v>1250000</v>
      </c>
      <c r="E28" s="12">
        <f>SUM(E27)</f>
        <v>1250000</v>
      </c>
    </row>
    <row r="29" spans="1:6" x14ac:dyDescent="0.2">
      <c r="A29" s="2"/>
      <c r="B29" s="10"/>
      <c r="C29" s="10"/>
      <c r="D29" s="10"/>
      <c r="E29" s="10"/>
    </row>
    <row r="30" spans="1:6" x14ac:dyDescent="0.2">
      <c r="A30" s="2" t="s">
        <v>28</v>
      </c>
      <c r="B30" s="10">
        <v>1150000</v>
      </c>
      <c r="C30" s="10">
        <v>1200000</v>
      </c>
      <c r="D30" s="10">
        <v>1200000</v>
      </c>
      <c r="E30" s="10">
        <v>1200000</v>
      </c>
    </row>
    <row r="31" spans="1:6" x14ac:dyDescent="0.2">
      <c r="A31" s="2" t="s">
        <v>33</v>
      </c>
      <c r="B31" s="10">
        <v>360000</v>
      </c>
      <c r="C31" s="10">
        <v>360000</v>
      </c>
      <c r="D31" s="10">
        <v>360000</v>
      </c>
      <c r="E31" s="10">
        <v>360000</v>
      </c>
    </row>
    <row r="32" spans="1:6" x14ac:dyDescent="0.2">
      <c r="A32" s="2" t="s">
        <v>29</v>
      </c>
      <c r="B32" s="10">
        <v>220000</v>
      </c>
      <c r="C32" s="10">
        <v>220000</v>
      </c>
      <c r="D32" s="10">
        <v>220000</v>
      </c>
      <c r="E32" s="10">
        <v>220000</v>
      </c>
    </row>
    <row r="33" spans="1:6" x14ac:dyDescent="0.2">
      <c r="A33" s="3" t="s">
        <v>30</v>
      </c>
      <c r="B33" s="12">
        <f t="shared" ref="B33:C33" si="5">SUM(B30:B32)</f>
        <v>1730000</v>
      </c>
      <c r="C33" s="12">
        <f t="shared" si="5"/>
        <v>1780000</v>
      </c>
      <c r="D33" s="12">
        <f>SUM(D30:D32)</f>
        <v>1780000</v>
      </c>
      <c r="E33" s="12">
        <f>SUM(E30:E32)</f>
        <v>1780000</v>
      </c>
    </row>
    <row r="34" spans="1:6" x14ac:dyDescent="0.2">
      <c r="A34" s="2"/>
      <c r="B34" s="10"/>
      <c r="C34" s="10"/>
      <c r="D34" s="10"/>
      <c r="E34" s="10"/>
    </row>
    <row r="35" spans="1:6" x14ac:dyDescent="0.2">
      <c r="A35" s="2" t="s">
        <v>19</v>
      </c>
      <c r="B35" s="10">
        <v>180000</v>
      </c>
      <c r="C35" s="10">
        <v>190000</v>
      </c>
      <c r="D35" s="10">
        <v>190000</v>
      </c>
      <c r="E35" s="10">
        <v>200000</v>
      </c>
    </row>
    <row r="36" spans="1:6" x14ac:dyDescent="0.2">
      <c r="A36" s="2" t="s">
        <v>31</v>
      </c>
      <c r="B36" s="10">
        <v>500000</v>
      </c>
      <c r="C36" s="10">
        <v>700000</v>
      </c>
      <c r="D36" s="10">
        <v>750000</v>
      </c>
      <c r="E36" s="10">
        <v>800000</v>
      </c>
      <c r="F36" s="24"/>
    </row>
    <row r="37" spans="1:6" x14ac:dyDescent="0.2">
      <c r="A37" s="3" t="s">
        <v>20</v>
      </c>
      <c r="B37" s="12">
        <f t="shared" ref="B37:C37" si="6">SUM(B35:B36)</f>
        <v>680000</v>
      </c>
      <c r="C37" s="12">
        <f t="shared" si="6"/>
        <v>890000</v>
      </c>
      <c r="D37" s="12">
        <f>SUM(D35:D36)</f>
        <v>940000</v>
      </c>
      <c r="E37" s="12">
        <f>SUM(E35:E36)</f>
        <v>1000000</v>
      </c>
    </row>
    <row r="38" spans="1:6" x14ac:dyDescent="0.2">
      <c r="A38" s="2"/>
      <c r="B38" s="10"/>
      <c r="C38" s="10"/>
      <c r="D38" s="10"/>
      <c r="E38" s="10"/>
    </row>
    <row r="39" spans="1:6" x14ac:dyDescent="0.2">
      <c r="A39" s="3" t="s">
        <v>10</v>
      </c>
      <c r="B39" s="12">
        <v>1100000</v>
      </c>
      <c r="C39" s="12">
        <v>1150000</v>
      </c>
      <c r="D39" s="12">
        <v>1200000</v>
      </c>
      <c r="E39" s="12">
        <v>1250000</v>
      </c>
    </row>
    <row r="40" spans="1:6" x14ac:dyDescent="0.2">
      <c r="A40" s="2"/>
      <c r="B40" s="10"/>
      <c r="C40" s="10"/>
      <c r="D40" s="10"/>
      <c r="E40" s="10"/>
    </row>
    <row r="41" spans="1:6" x14ac:dyDescent="0.2">
      <c r="A41" s="2" t="s">
        <v>11</v>
      </c>
      <c r="B41" s="10">
        <v>100000</v>
      </c>
      <c r="C41" s="10">
        <v>100000</v>
      </c>
      <c r="D41" s="10">
        <v>100000</v>
      </c>
      <c r="E41" s="10">
        <v>100000</v>
      </c>
    </row>
    <row r="42" spans="1:6" x14ac:dyDescent="0.2">
      <c r="A42" s="23" t="s">
        <v>47</v>
      </c>
      <c r="B42" s="10">
        <v>100000</v>
      </c>
      <c r="C42" s="10">
        <v>100000</v>
      </c>
      <c r="D42" s="10">
        <v>100000</v>
      </c>
      <c r="E42" s="10">
        <v>100000</v>
      </c>
    </row>
    <row r="43" spans="1:6" x14ac:dyDescent="0.2">
      <c r="A43" s="23" t="s">
        <v>51</v>
      </c>
      <c r="B43" s="10">
        <v>150000</v>
      </c>
      <c r="C43" s="10">
        <v>150000</v>
      </c>
      <c r="D43" s="10">
        <v>150000</v>
      </c>
      <c r="E43" s="10">
        <v>150000</v>
      </c>
    </row>
    <row r="44" spans="1:6" x14ac:dyDescent="0.2">
      <c r="A44" s="3" t="s">
        <v>12</v>
      </c>
      <c r="B44" s="12">
        <f t="shared" ref="B44:C44" si="7">SUM(B41:B43)</f>
        <v>350000</v>
      </c>
      <c r="C44" s="12">
        <f t="shared" si="7"/>
        <v>350000</v>
      </c>
      <c r="D44" s="12">
        <f>SUM(D41:D43)</f>
        <v>350000</v>
      </c>
      <c r="E44" s="12">
        <f>SUM(E41:E43)</f>
        <v>350000</v>
      </c>
    </row>
    <row r="45" spans="1:6" x14ac:dyDescent="0.2">
      <c r="A45" s="2"/>
      <c r="B45" s="10"/>
      <c r="C45" s="10"/>
      <c r="D45" s="10"/>
      <c r="E45" s="10"/>
    </row>
    <row r="46" spans="1:6" x14ac:dyDescent="0.2">
      <c r="A46" s="2"/>
      <c r="B46" s="10"/>
      <c r="C46" s="10"/>
      <c r="D46" s="10"/>
      <c r="E46" s="10"/>
    </row>
    <row r="47" spans="1:6" x14ac:dyDescent="0.2">
      <c r="A47" s="3" t="s">
        <v>24</v>
      </c>
      <c r="B47" s="12">
        <v>300000</v>
      </c>
      <c r="C47" s="12">
        <v>300000</v>
      </c>
      <c r="D47" s="12">
        <v>300000</v>
      </c>
      <c r="E47" s="12">
        <v>300000</v>
      </c>
    </row>
    <row r="48" spans="1:6" x14ac:dyDescent="0.2">
      <c r="A48" s="2"/>
      <c r="B48" s="10"/>
      <c r="C48" s="10"/>
      <c r="D48" s="10"/>
      <c r="E48" s="10"/>
    </row>
    <row r="49" spans="1:5" x14ac:dyDescent="0.2">
      <c r="A49" s="2" t="s">
        <v>13</v>
      </c>
      <c r="B49" s="10">
        <v>450000</v>
      </c>
      <c r="C49" s="10">
        <v>450000</v>
      </c>
      <c r="D49" s="10">
        <v>700000</v>
      </c>
      <c r="E49" s="10">
        <v>700000</v>
      </c>
    </row>
    <row r="50" spans="1:5" x14ac:dyDescent="0.2">
      <c r="A50" s="3" t="s">
        <v>14</v>
      </c>
      <c r="B50" s="12">
        <f>SUM(B49:B49)</f>
        <v>450000</v>
      </c>
      <c r="C50" s="12">
        <f>SUM(C49:C49)</f>
        <v>450000</v>
      </c>
      <c r="D50" s="12">
        <f>SUM(D49:D49)</f>
        <v>700000</v>
      </c>
      <c r="E50" s="12">
        <f>SUM(E49:E49)</f>
        <v>700000</v>
      </c>
    </row>
    <row r="51" spans="1:5" x14ac:dyDescent="0.2">
      <c r="A51" s="5"/>
      <c r="B51" s="18"/>
      <c r="C51" s="18"/>
      <c r="D51" s="18"/>
      <c r="E51" s="18"/>
    </row>
    <row r="52" spans="1:5" ht="15.75" x14ac:dyDescent="0.25">
      <c r="A52" s="25" t="s">
        <v>49</v>
      </c>
      <c r="B52" s="18">
        <f>B25+B28+B33+B37+B39+B44+B47+B50</f>
        <v>9560000</v>
      </c>
      <c r="C52" s="18">
        <f>C25+C28+C33+C37+C39+C44+C47+C50</f>
        <v>9970000</v>
      </c>
      <c r="D52" s="18">
        <f>D25+D28+D33+D37+D39+D44+D47+D50</f>
        <v>10420000</v>
      </c>
      <c r="E52" s="18">
        <f>E25+E28+E33+E37+E39+E44+E47+E50</f>
        <v>10630000</v>
      </c>
    </row>
    <row r="53" spans="1:5" x14ac:dyDescent="0.2">
      <c r="A53" s="2"/>
      <c r="B53" s="10"/>
      <c r="C53" s="10"/>
      <c r="D53" s="10"/>
      <c r="E53" s="10"/>
    </row>
    <row r="54" spans="1:5" x14ac:dyDescent="0.2">
      <c r="A54" s="1" t="s">
        <v>15</v>
      </c>
      <c r="B54" s="13">
        <f>-B22+B25+B28+B33+B37+B39+B44+B47+B50</f>
        <v>784000</v>
      </c>
      <c r="C54" s="13">
        <f>-C22+C25+C28+C33+C37+C39+C44+C47+C50</f>
        <v>801000</v>
      </c>
      <c r="D54" s="13">
        <f>-D22+D25+D28+D33+D37+D39+D44+D47+D50</f>
        <v>556000</v>
      </c>
      <c r="E54" s="13">
        <f>-E22+E25+E28+E33+E37+E39+E44+E47+E50</f>
        <v>722000</v>
      </c>
    </row>
    <row r="55" spans="1:5" x14ac:dyDescent="0.2">
      <c r="A55" s="2"/>
      <c r="B55" s="10"/>
      <c r="C55" s="10"/>
      <c r="D55" s="10"/>
      <c r="E55" s="10"/>
    </row>
    <row r="56" spans="1:5" x14ac:dyDescent="0.2">
      <c r="A56" s="2" t="s">
        <v>23</v>
      </c>
      <c r="B56" s="10">
        <v>650000</v>
      </c>
      <c r="C56" s="10">
        <v>550000</v>
      </c>
      <c r="D56" s="10">
        <v>550000</v>
      </c>
      <c r="E56" s="10">
        <v>550000</v>
      </c>
    </row>
    <row r="57" spans="1:5" x14ac:dyDescent="0.2">
      <c r="A57" s="23" t="s">
        <v>46</v>
      </c>
      <c r="B57" s="10">
        <v>350000</v>
      </c>
      <c r="C57" s="10">
        <v>350000</v>
      </c>
      <c r="D57" s="10">
        <v>350000</v>
      </c>
      <c r="E57" s="10">
        <v>350000</v>
      </c>
    </row>
    <row r="58" spans="1:5" x14ac:dyDescent="0.2">
      <c r="A58" s="2" t="s">
        <v>16</v>
      </c>
      <c r="B58" s="10">
        <v>50000</v>
      </c>
      <c r="C58" s="10">
        <v>50000</v>
      </c>
      <c r="D58" s="10">
        <v>50000</v>
      </c>
      <c r="E58" s="10">
        <v>50000</v>
      </c>
    </row>
    <row r="59" spans="1:5" x14ac:dyDescent="0.2">
      <c r="A59" s="3" t="s">
        <v>52</v>
      </c>
      <c r="B59" s="12">
        <f t="shared" ref="B59:C59" si="8">SUM(B56:B58)</f>
        <v>1050000</v>
      </c>
      <c r="C59" s="12">
        <f t="shared" si="8"/>
        <v>950000</v>
      </c>
      <c r="D59" s="12">
        <f>SUM(D56:D58)</f>
        <v>950000</v>
      </c>
      <c r="E59" s="12">
        <f>SUM(E56:E58)</f>
        <v>950000</v>
      </c>
    </row>
    <row r="60" spans="1:5" x14ac:dyDescent="0.2">
      <c r="A60" s="5"/>
      <c r="B60" s="18"/>
      <c r="C60" s="18"/>
      <c r="D60" s="18"/>
      <c r="E60" s="18"/>
    </row>
    <row r="61" spans="1:5" ht="25.5" x14ac:dyDescent="0.2">
      <c r="A61" s="19" t="s">
        <v>32</v>
      </c>
      <c r="B61" s="20"/>
      <c r="C61" s="20"/>
      <c r="D61" s="20"/>
      <c r="E61" s="20"/>
    </row>
    <row r="62" spans="1:5" x14ac:dyDescent="0.2">
      <c r="A62" s="5"/>
      <c r="B62" s="10"/>
      <c r="C62" s="10"/>
      <c r="D62" s="10"/>
      <c r="E62" s="10"/>
    </row>
    <row r="63" spans="1:5" ht="15.75" thickBot="1" x14ac:dyDescent="0.3">
      <c r="A63" s="7" t="s">
        <v>17</v>
      </c>
      <c r="B63" s="15">
        <f>B54-B59</f>
        <v>-266000</v>
      </c>
      <c r="C63" s="15">
        <f t="shared" ref="C63:E63" si="9">C54-C59</f>
        <v>-149000</v>
      </c>
      <c r="D63" s="15">
        <f t="shared" si="9"/>
        <v>-394000</v>
      </c>
      <c r="E63" s="15">
        <f t="shared" si="9"/>
        <v>-228000</v>
      </c>
    </row>
    <row r="65" spans="1:1" x14ac:dyDescent="0.2">
      <c r="A65" s="37" t="s">
        <v>62</v>
      </c>
    </row>
  </sheetData>
  <phoneticPr fontId="0" type="noConversion"/>
  <pageMargins left="0.78740157499999996" right="0.78740157499999996" top="0.984251969" bottom="0.984251969" header="0.5" footer="0.5"/>
  <pageSetup paperSize="9" scale="84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I10" sqref="I10"/>
    </sheetView>
  </sheetViews>
  <sheetFormatPr baseColWidth="10" defaultRowHeight="12.75" x14ac:dyDescent="0.2"/>
  <cols>
    <col min="1" max="1" width="30.28515625" bestFit="1" customWidth="1"/>
  </cols>
  <sheetData>
    <row r="1" spans="1:7" ht="18.75" x14ac:dyDescent="0.3">
      <c r="A1" s="22" t="s">
        <v>34</v>
      </c>
      <c r="B1" s="22">
        <v>2015</v>
      </c>
      <c r="C1" s="22">
        <v>2016</v>
      </c>
      <c r="D1" s="22">
        <v>2017</v>
      </c>
      <c r="E1" s="22">
        <v>2018</v>
      </c>
      <c r="F1" s="22">
        <v>2019</v>
      </c>
    </row>
    <row r="2" spans="1:7" ht="15" x14ac:dyDescent="0.25">
      <c r="A2" s="28" t="s">
        <v>39</v>
      </c>
      <c r="B2" s="21">
        <v>380</v>
      </c>
      <c r="C2" s="21">
        <v>329</v>
      </c>
      <c r="D2" s="21">
        <v>320</v>
      </c>
      <c r="E2" s="21">
        <v>310</v>
      </c>
      <c r="F2" s="21">
        <v>300</v>
      </c>
    </row>
    <row r="3" spans="1:7" ht="15" x14ac:dyDescent="0.25">
      <c r="A3" s="21" t="s">
        <v>35</v>
      </c>
      <c r="B3" s="21">
        <v>8500</v>
      </c>
      <c r="C3" s="21">
        <v>8600</v>
      </c>
      <c r="D3" s="21">
        <v>8600</v>
      </c>
      <c r="E3" s="21">
        <v>8700</v>
      </c>
      <c r="F3" s="21">
        <v>8700</v>
      </c>
    </row>
    <row r="4" spans="1:7" ht="15" x14ac:dyDescent="0.25">
      <c r="A4" s="21" t="s">
        <v>36</v>
      </c>
      <c r="B4" s="21">
        <v>700</v>
      </c>
      <c r="C4" s="21">
        <v>800</v>
      </c>
      <c r="D4" s="21">
        <v>900</v>
      </c>
      <c r="E4" s="21">
        <v>900</v>
      </c>
      <c r="F4" s="21">
        <v>900</v>
      </c>
    </row>
    <row r="5" spans="1:7" ht="15" x14ac:dyDescent="0.25">
      <c r="A5" s="21" t="s">
        <v>37</v>
      </c>
      <c r="B5" s="21">
        <v>350</v>
      </c>
      <c r="C5" s="21">
        <v>300</v>
      </c>
      <c r="D5" s="21">
        <v>300</v>
      </c>
      <c r="E5" s="21">
        <v>300</v>
      </c>
      <c r="F5" s="21">
        <v>300</v>
      </c>
    </row>
    <row r="7" spans="1:7" ht="18.75" x14ac:dyDescent="0.3">
      <c r="A7" s="22" t="s">
        <v>38</v>
      </c>
      <c r="B7" s="22">
        <v>2015</v>
      </c>
      <c r="C7" s="22">
        <v>2016</v>
      </c>
      <c r="D7" s="22">
        <v>2017</v>
      </c>
      <c r="E7" s="22">
        <v>2018</v>
      </c>
      <c r="F7" s="22">
        <v>2019</v>
      </c>
    </row>
    <row r="8" spans="1:7" ht="15" x14ac:dyDescent="0.25">
      <c r="A8" s="21" t="s">
        <v>39</v>
      </c>
      <c r="B8" s="21">
        <v>1000</v>
      </c>
      <c r="C8" s="21">
        <v>1100</v>
      </c>
      <c r="D8" s="21">
        <v>1100</v>
      </c>
      <c r="E8" s="21">
        <v>1100</v>
      </c>
      <c r="F8" s="21">
        <v>1200</v>
      </c>
    </row>
    <row r="9" spans="1:7" ht="15" x14ac:dyDescent="0.25">
      <c r="A9" s="21" t="s">
        <v>35</v>
      </c>
      <c r="B9" s="21">
        <v>200</v>
      </c>
      <c r="C9" s="21">
        <v>220</v>
      </c>
      <c r="D9" s="21">
        <v>220</v>
      </c>
      <c r="E9" s="21">
        <v>240</v>
      </c>
      <c r="F9" s="21">
        <v>240</v>
      </c>
    </row>
    <row r="10" spans="1:7" ht="15" x14ac:dyDescent="0.25">
      <c r="A10" s="21" t="s">
        <v>36</v>
      </c>
      <c r="B10" s="21">
        <v>100</v>
      </c>
      <c r="C10" s="21">
        <v>100</v>
      </c>
      <c r="D10" s="21">
        <v>100</v>
      </c>
      <c r="E10" s="21">
        <v>100</v>
      </c>
      <c r="F10" s="21">
        <v>100</v>
      </c>
    </row>
    <row r="11" spans="1:7" ht="15" x14ac:dyDescent="0.25">
      <c r="A11" s="21" t="s">
        <v>37</v>
      </c>
      <c r="B11" s="21">
        <v>500</v>
      </c>
      <c r="C11" s="21">
        <v>550</v>
      </c>
      <c r="D11" s="21">
        <v>550</v>
      </c>
      <c r="E11" s="21">
        <v>550</v>
      </c>
      <c r="F11" s="21">
        <v>600</v>
      </c>
    </row>
    <row r="13" spans="1:7" ht="18.75" x14ac:dyDescent="0.3">
      <c r="A13" s="22" t="s">
        <v>40</v>
      </c>
      <c r="B13" s="22">
        <v>2015</v>
      </c>
      <c r="C13" s="22">
        <v>2016</v>
      </c>
      <c r="D13" s="22">
        <v>2017</v>
      </c>
      <c r="E13" s="22">
        <v>2018</v>
      </c>
      <c r="F13" s="22">
        <v>2019</v>
      </c>
    </row>
    <row r="14" spans="1:7" ht="15" x14ac:dyDescent="0.25">
      <c r="A14" s="21" t="s">
        <v>41</v>
      </c>
      <c r="B14" s="21">
        <v>12</v>
      </c>
      <c r="C14" s="21">
        <v>12</v>
      </c>
      <c r="D14" s="21">
        <v>13</v>
      </c>
      <c r="E14" s="21">
        <v>15</v>
      </c>
      <c r="F14" s="21">
        <v>15</v>
      </c>
    </row>
    <row r="15" spans="1:7" ht="15" x14ac:dyDescent="0.25">
      <c r="A15" s="21" t="s">
        <v>42</v>
      </c>
      <c r="B15" s="29" t="s">
        <v>53</v>
      </c>
      <c r="C15" s="29" t="s">
        <v>53</v>
      </c>
      <c r="D15" s="29" t="s">
        <v>53</v>
      </c>
      <c r="E15" s="29" t="s">
        <v>53</v>
      </c>
      <c r="F15" s="29" t="s">
        <v>53</v>
      </c>
      <c r="G15" s="27"/>
    </row>
    <row r="17" spans="1:6" ht="18.75" x14ac:dyDescent="0.3">
      <c r="A17" s="22"/>
      <c r="B17" s="22">
        <v>2015</v>
      </c>
      <c r="C17" s="22">
        <v>2016</v>
      </c>
      <c r="D17" s="22">
        <v>2017</v>
      </c>
      <c r="E17" s="22">
        <v>2018</v>
      </c>
      <c r="F17" s="22">
        <v>2019</v>
      </c>
    </row>
    <row r="18" spans="1:6" ht="15" x14ac:dyDescent="0.25">
      <c r="A18" s="28" t="s">
        <v>54</v>
      </c>
      <c r="B18" s="28" t="s">
        <v>55</v>
      </c>
      <c r="C18" s="28" t="s">
        <v>59</v>
      </c>
      <c r="D18" s="28" t="s">
        <v>60</v>
      </c>
      <c r="E18" s="28" t="s">
        <v>60</v>
      </c>
      <c r="F18" s="28" t="s">
        <v>60</v>
      </c>
    </row>
    <row r="19" spans="1:6" ht="15" x14ac:dyDescent="0.25">
      <c r="A19" s="28" t="s">
        <v>47</v>
      </c>
      <c r="B19" s="29" t="s">
        <v>56</v>
      </c>
      <c r="C19" s="29" t="s">
        <v>56</v>
      </c>
      <c r="D19" s="29" t="s">
        <v>56</v>
      </c>
      <c r="E19" s="29" t="s">
        <v>56</v>
      </c>
      <c r="F19" s="29" t="s">
        <v>56</v>
      </c>
    </row>
    <row r="21" spans="1:6" ht="18.75" x14ac:dyDescent="0.3">
      <c r="A21" s="31" t="s">
        <v>38</v>
      </c>
      <c r="B21" s="31">
        <v>2017</v>
      </c>
      <c r="C21" s="31">
        <v>2018</v>
      </c>
      <c r="D21" s="31">
        <v>2018</v>
      </c>
    </row>
    <row r="22" spans="1:6" ht="15.75" x14ac:dyDescent="0.25">
      <c r="A22" s="32" t="s">
        <v>39</v>
      </c>
      <c r="B22" s="33">
        <v>1100</v>
      </c>
      <c r="C22" s="33">
        <v>1100</v>
      </c>
      <c r="D22" s="33">
        <v>1200</v>
      </c>
    </row>
    <row r="23" spans="1:6" ht="15.75" x14ac:dyDescent="0.25">
      <c r="A23" s="32" t="s">
        <v>35</v>
      </c>
      <c r="B23" s="33">
        <v>220</v>
      </c>
      <c r="C23" s="33">
        <v>240</v>
      </c>
      <c r="D23" s="33">
        <v>240</v>
      </c>
    </row>
    <row r="24" spans="1:6" ht="15.75" x14ac:dyDescent="0.25">
      <c r="A24" s="32" t="s">
        <v>57</v>
      </c>
      <c r="B24" s="33">
        <v>100</v>
      </c>
      <c r="C24" s="33">
        <v>100</v>
      </c>
      <c r="D24" s="33">
        <v>100</v>
      </c>
    </row>
    <row r="25" spans="1:6" ht="15.75" x14ac:dyDescent="0.25">
      <c r="A25" s="32" t="s">
        <v>37</v>
      </c>
      <c r="B25" s="33">
        <v>550</v>
      </c>
      <c r="C25" s="33">
        <v>550</v>
      </c>
      <c r="D25" s="33">
        <v>600</v>
      </c>
    </row>
    <row r="26" spans="1:6" x14ac:dyDescent="0.2">
      <c r="A26" s="30"/>
    </row>
    <row r="27" spans="1:6" ht="18.75" x14ac:dyDescent="0.3">
      <c r="A27" s="31" t="s">
        <v>40</v>
      </c>
      <c r="B27" s="31">
        <v>2017</v>
      </c>
      <c r="C27" s="31">
        <v>2018</v>
      </c>
      <c r="D27" s="31">
        <v>2018</v>
      </c>
    </row>
    <row r="28" spans="1:6" ht="15.75" x14ac:dyDescent="0.25">
      <c r="A28" s="32" t="s">
        <v>41</v>
      </c>
      <c r="B28" s="33">
        <v>13</v>
      </c>
      <c r="C28" s="33">
        <v>15</v>
      </c>
      <c r="D28" s="33">
        <v>15</v>
      </c>
    </row>
    <row r="29" spans="1:6" ht="15.75" x14ac:dyDescent="0.25">
      <c r="A29" s="32" t="s">
        <v>42</v>
      </c>
      <c r="B29" s="34" t="s">
        <v>58</v>
      </c>
      <c r="C29" s="34" t="s">
        <v>58</v>
      </c>
      <c r="D29" s="34" t="s">
        <v>58</v>
      </c>
    </row>
    <row r="30" spans="1:6" ht="15.75" x14ac:dyDescent="0.25">
      <c r="A30" s="35"/>
      <c r="B30" s="36"/>
      <c r="C30" s="36"/>
      <c r="D30" s="36"/>
    </row>
    <row r="31" spans="1:6" ht="15.75" x14ac:dyDescent="0.25">
      <c r="A31" s="35"/>
      <c r="B31" s="36"/>
      <c r="C31" s="36"/>
      <c r="D31" s="36"/>
    </row>
  </sheetData>
  <pageMargins left="0.7" right="0.7" top="0.75" bottom="0.75" header="0.3" footer="0.3"/>
  <pageSetup paperSize="27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Resultat</vt:lpstr>
      <vt:lpstr>Grunnlag</vt:lpstr>
      <vt:lpstr>Resultat!Utskriftsområde</vt:lpstr>
    </vt:vector>
  </TitlesOfParts>
  <Company>NIF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us-helge</dc:creator>
  <cp:lastModifiedBy>Allan Livgård</cp:lastModifiedBy>
  <cp:lastPrinted>2016-04-01T14:50:44Z</cp:lastPrinted>
  <dcterms:created xsi:type="dcterms:W3CDTF">2008-04-08T06:11:12Z</dcterms:created>
  <dcterms:modified xsi:type="dcterms:W3CDTF">2016-04-01T14:50:47Z</dcterms:modified>
</cp:coreProperties>
</file>